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13_ncr:1_{C9B83308-EE4F-3248-8EA0-F9CE3DA04E14}" xr6:coauthVersionLast="47" xr6:coauthVersionMax="47" xr10:uidLastSave="{00000000-0000-0000-0000-000000000000}"/>
  <bookViews>
    <workbookView xWindow="5020" yWindow="1300" windowWidth="31740" windowHeight="19160" xr2:uid="{00000000-000D-0000-FFFF-FFFF00000000}"/>
  </bookViews>
  <sheets>
    <sheet name="Plate 1 - Sheet1" sheetId="1" r:id="rId1"/>
  </sheets>
  <definedNames>
    <definedName name="MethodPointer">15897288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8" i="1" l="1"/>
  <c r="S71" i="1"/>
  <c r="S72" i="1"/>
  <c r="S70" i="1"/>
  <c r="F50" i="1" l="1"/>
  <c r="E50" i="1"/>
  <c r="R71" i="1" s="1"/>
  <c r="D50" i="1"/>
  <c r="Q71" i="1" s="1"/>
  <c r="F55" i="1"/>
  <c r="F49" i="1"/>
  <c r="T70" i="1" s="1"/>
  <c r="E49" i="1"/>
  <c r="R70" i="1" s="1"/>
  <c r="D49" i="1"/>
  <c r="Q70" i="1" s="1"/>
  <c r="F51" i="1" l="1"/>
  <c r="T72" i="1" s="1"/>
  <c r="T71" i="1"/>
  <c r="D51" i="1"/>
  <c r="Q72" i="1" s="1"/>
  <c r="E51" i="1"/>
  <c r="R72" i="1" s="1"/>
</calcChain>
</file>

<file path=xl/sharedStrings.xml><?xml version="1.0" encoding="utf-8"?>
<sst xmlns="http://schemas.openxmlformats.org/spreadsheetml/2006/main" count="65" uniqueCount="53">
  <si>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</si>
  <si>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</si>
  <si>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</si>
  <si>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</si>
  <si>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</si>
  <si>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</si>
  <si>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</si>
  <si>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</si>
  <si>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</si>
  <si>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</si>
  <si>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</si>
  <si>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</si>
  <si>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</si>
  <si>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</si>
  <si>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</si>
  <si>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</si>
  <si>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</si>
  <si>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</si>
  <si>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</si>
  <si>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</si>
  <si>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Random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</si>
  <si>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</si>
  <si>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</si>
  <si>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</si>
  <si>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</si>
  <si>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</si>
  <si>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</si>
  <si>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</si>
  <si>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</si>
  <si>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</si>
  <si>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</si>
  <si>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</si>
  <si>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</si>
  <si>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last row</t>
  </si>
  <si>
    <t>L</t>
  </si>
  <si>
    <t>L+Ab1</t>
  </si>
  <si>
    <t>L+Ab2</t>
  </si>
  <si>
    <t>too high not used</t>
  </si>
  <si>
    <t>aplp2-/-</t>
  </si>
  <si>
    <t>L1</t>
  </si>
  <si>
    <t>L2</t>
  </si>
  <si>
    <t>L+Ab</t>
  </si>
  <si>
    <t>incoporated into 7-3-19 file</t>
  </si>
  <si>
    <t>Genscript</t>
  </si>
  <si>
    <t>first 18 wells all wt 0+ATP pIC+DMSO+ATP pIC+Ab 400nM+ATP</t>
  </si>
  <si>
    <t>pIC+DMSO</t>
  </si>
  <si>
    <t>pIC+Ab40 Genscript</t>
  </si>
  <si>
    <t>IL-1b</t>
  </si>
  <si>
    <t>TNF</t>
  </si>
  <si>
    <t>pIC+Ab40</t>
  </si>
  <si>
    <t>Ab40</t>
  </si>
  <si>
    <t>Ab40 6-20-19 cx591-8 601…</t>
  </si>
  <si>
    <t>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</si>
</sst>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5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0" fillId="11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IL-1b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Sheet1'!$Q$72:$T$72</c:f>
                <c:numCache>
                  <c:formatCode>General</c:formatCode>
                  <c:ptCount val="4"/>
                  <c:pt idx="0">
                    <c:v>20.631286920597038</c:v>
                  </c:pt>
                  <c:pt idx="1">
                    <c:v>333.7871327657794</c:v>
                  </c:pt>
                  <c:pt idx="2">
                    <c:v>73.891812807644655</c:v>
                  </c:pt>
                  <c:pt idx="3">
                    <c:v>169.83580305695281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Sheet1'!$Q$69:$T$69</c:f>
              <c:strCache>
                <c:ptCount val="4"/>
                <c:pt idx="0">
                  <c:v>DMSO</c:v>
                </c:pt>
                <c:pt idx="1">
                  <c:v>pIC+DMSO</c:v>
                </c:pt>
                <c:pt idx="2">
                  <c:v>Ab40</c:v>
                </c:pt>
                <c:pt idx="3">
                  <c:v>pIC+Ab40</c:v>
                </c:pt>
              </c:strCache>
            </c:strRef>
          </c:cat>
          <c:val>
            <c:numRef>
              <c:f>'Plate 1 - Sheet1'!$Q$70:$T$70</c:f>
              <c:numCache>
                <c:formatCode>General</c:formatCode>
                <c:ptCount val="4"/>
                <c:pt idx="0">
                  <c:v>240.5</c:v>
                </c:pt>
                <c:pt idx="1">
                  <c:v>1693.4999999999995</c:v>
                </c:pt>
                <c:pt idx="2">
                  <c:v>318</c:v>
                </c:pt>
                <c:pt idx="3">
                  <c:v>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D0-ED43-975A-90EC495DB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2509071"/>
        <c:axId val="1881225327"/>
      </c:barChart>
      <c:catAx>
        <c:axId val="1852509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1225327"/>
        <c:crosses val="autoZero"/>
        <c:auto val="1"/>
        <c:lblAlgn val="ctr"/>
        <c:lblOffset val="100"/>
        <c:noMultiLvlLbl val="0"/>
      </c:catAx>
      <c:valAx>
        <c:axId val="1881225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25090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279400</xdr:colOff>
      <xdr:row>81</xdr:row>
      <xdr:rowOff>31750</xdr:rowOff>
    </xdr:from>
    <xdr:to>
      <xdr:col>20</xdr:col>
      <xdr:colOff>228600</xdr:colOff>
      <xdr:row>97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87F8921-9402-F24F-9BED-7F31C31E6B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72"/>
  <sheetViews>
    <sheetView tabSelected="1" topLeftCell="A53" workbookViewId="0">
      <selection activeCell="J67" sqref="J67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43668</v>
      </c>
    </row>
    <row r="8" spans="1:2" x14ac:dyDescent="0.15">
      <c r="A8" t="s">
        <v>7</v>
      </c>
      <c r="B8" s="2">
        <v>0.58557870370370368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23" x14ac:dyDescent="0.15">
      <c r="B17" t="s">
        <v>20</v>
      </c>
    </row>
    <row r="18" spans="1:23" x14ac:dyDescent="0.15">
      <c r="B18" t="s">
        <v>21</v>
      </c>
    </row>
    <row r="19" spans="1:23" x14ac:dyDescent="0.15">
      <c r="B19" t="s">
        <v>22</v>
      </c>
    </row>
    <row r="21" spans="1:23" ht="14" x14ac:dyDescent="0.15">
      <c r="A21" s="3" t="s">
        <v>23</v>
      </c>
      <c r="B21" s="4"/>
    </row>
    <row r="22" spans="1:23" x14ac:dyDescent="0.15">
      <c r="A22" t="s">
        <v>24</v>
      </c>
      <c r="B22">
        <v>22.9</v>
      </c>
    </row>
    <row r="24" spans="1:23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23" ht="14" x14ac:dyDescent="0.15">
      <c r="B25" s="6" t="s">
        <v>25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450</v>
      </c>
    </row>
    <row r="26" spans="1:23" ht="14" x14ac:dyDescent="0.15">
      <c r="B26" s="6" t="s">
        <v>26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450</v>
      </c>
    </row>
    <row r="27" spans="1:23" ht="14" x14ac:dyDescent="0.15">
      <c r="B27" s="6" t="s">
        <v>27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450</v>
      </c>
    </row>
    <row r="28" spans="1:23" ht="14" x14ac:dyDescent="0.15">
      <c r="B28" s="6" t="s">
        <v>28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450</v>
      </c>
    </row>
    <row r="29" spans="1:23" ht="14" x14ac:dyDescent="0.15">
      <c r="B29" s="6" t="s">
        <v>29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8">
        <v>450</v>
      </c>
    </row>
    <row r="30" spans="1:23" ht="14" x14ac:dyDescent="0.15">
      <c r="B30" s="6" t="s">
        <v>30</v>
      </c>
      <c r="C30" s="7"/>
      <c r="D30" s="7"/>
      <c r="E30" s="7"/>
      <c r="F30" s="7"/>
      <c r="G30" s="7"/>
      <c r="H30" s="7"/>
      <c r="I30" s="9">
        <v>8.7999999999999995E-2</v>
      </c>
      <c r="J30" s="9">
        <v>0.29499999999999998</v>
      </c>
      <c r="K30" s="9">
        <v>0.23799999999999999</v>
      </c>
      <c r="L30" s="9">
        <v>9.0999999999999998E-2</v>
      </c>
      <c r="M30" s="10">
        <v>0.41099999999999998</v>
      </c>
      <c r="N30" s="9">
        <v>9.5000000000000001E-2</v>
      </c>
      <c r="O30" s="8">
        <v>450</v>
      </c>
      <c r="P30" s="16" t="s">
        <v>43</v>
      </c>
      <c r="Q30" s="16" t="s">
        <v>44</v>
      </c>
      <c r="W30" s="16" t="s">
        <v>47</v>
      </c>
    </row>
    <row r="31" spans="1:23" ht="14" x14ac:dyDescent="0.15">
      <c r="B31" s="6" t="s">
        <v>31</v>
      </c>
      <c r="C31" s="9">
        <v>5.8000000000000003E-2</v>
      </c>
      <c r="D31" s="10">
        <v>0.41099999999999998</v>
      </c>
      <c r="E31" s="9">
        <v>0.23699999999999999</v>
      </c>
      <c r="F31" s="9">
        <v>7.4999999999999997E-2</v>
      </c>
      <c r="G31" s="11">
        <v>0.873</v>
      </c>
      <c r="H31" s="9">
        <v>0.30299999999999999</v>
      </c>
      <c r="I31" s="9">
        <v>6.6000000000000003E-2</v>
      </c>
      <c r="J31" s="10">
        <v>0.45300000000000001</v>
      </c>
      <c r="K31" s="9">
        <v>0.25</v>
      </c>
      <c r="L31" s="9">
        <v>0.10299999999999999</v>
      </c>
      <c r="M31" s="12">
        <v>0.94399999999999995</v>
      </c>
      <c r="N31" s="10">
        <v>0.51900000000000002</v>
      </c>
      <c r="O31" s="8">
        <v>450</v>
      </c>
    </row>
    <row r="32" spans="1:23" ht="14" x14ac:dyDescent="0.15">
      <c r="B32" s="6" t="s">
        <v>32</v>
      </c>
      <c r="C32" s="13">
        <v>1.415</v>
      </c>
      <c r="D32" s="12">
        <v>0.94199999999999995</v>
      </c>
      <c r="E32" s="14">
        <v>1.5369999999999999</v>
      </c>
      <c r="F32" s="18">
        <v>2.032</v>
      </c>
      <c r="G32" s="18">
        <v>1.784</v>
      </c>
      <c r="H32" s="18">
        <v>1.2370000000000001</v>
      </c>
      <c r="I32" s="18">
        <v>3.7989999999999999</v>
      </c>
      <c r="J32" s="18">
        <v>3.8969999999999998</v>
      </c>
      <c r="K32" s="18">
        <v>3.6429999999999998</v>
      </c>
      <c r="L32" s="15">
        <v>3.323</v>
      </c>
      <c r="M32" s="15">
        <v>3.3079999999999998</v>
      </c>
      <c r="N32" s="15">
        <v>3.1680000000000001</v>
      </c>
      <c r="O32" s="8">
        <v>450</v>
      </c>
      <c r="Q32" s="19"/>
      <c r="R32" s="16" t="s">
        <v>38</v>
      </c>
      <c r="S32" s="16" t="s">
        <v>42</v>
      </c>
      <c r="W32" s="16" t="s">
        <v>48</v>
      </c>
    </row>
    <row r="33" spans="2:14" ht="14" x14ac:dyDescent="0.15">
      <c r="B33" s="17" t="s">
        <v>33</v>
      </c>
      <c r="C33">
        <v>413</v>
      </c>
      <c r="F33">
        <v>414</v>
      </c>
      <c r="I33">
        <v>431</v>
      </c>
      <c r="L33">
        <v>432</v>
      </c>
    </row>
    <row r="34" spans="2:14" x14ac:dyDescent="0.15">
      <c r="C34" s="16" t="s">
        <v>39</v>
      </c>
      <c r="D34" s="16" t="s">
        <v>40</v>
      </c>
      <c r="E34" s="16" t="s">
        <v>41</v>
      </c>
      <c r="F34" s="16" t="s">
        <v>39</v>
      </c>
      <c r="G34" s="16" t="s">
        <v>40</v>
      </c>
      <c r="H34" t="s">
        <v>41</v>
      </c>
      <c r="I34" s="16" t="s">
        <v>34</v>
      </c>
      <c r="J34" s="16" t="s">
        <v>35</v>
      </c>
      <c r="K34" t="s">
        <v>36</v>
      </c>
      <c r="L34" s="16" t="s">
        <v>34</v>
      </c>
      <c r="M34" t="s">
        <v>35</v>
      </c>
      <c r="N34" s="16" t="s">
        <v>36</v>
      </c>
    </row>
    <row r="35" spans="2:14" x14ac:dyDescent="0.15">
      <c r="I35" s="16" t="s">
        <v>37</v>
      </c>
    </row>
    <row r="39" spans="2:14" x14ac:dyDescent="0.15">
      <c r="D39" s="16" t="s">
        <v>27</v>
      </c>
      <c r="E39" s="16" t="s">
        <v>45</v>
      </c>
      <c r="F39" s="16" t="s">
        <v>46</v>
      </c>
      <c r="H39" s="16" t="s">
        <v>51</v>
      </c>
    </row>
    <row r="40" spans="2:14" x14ac:dyDescent="0.15">
      <c r="D40" s="9">
        <v>8.7999999999999995E-2</v>
      </c>
      <c r="E40" s="9">
        <v>0.29499999999999998</v>
      </c>
      <c r="F40" s="9">
        <v>0.23799999999999999</v>
      </c>
      <c r="H40" s="9">
        <v>4.7E-2</v>
      </c>
      <c r="I40" s="9"/>
    </row>
    <row r="41" spans="2:14" x14ac:dyDescent="0.15">
      <c r="D41" s="9">
        <v>6.6000000000000003E-2</v>
      </c>
      <c r="E41" s="10">
        <v>0.45300000000000001</v>
      </c>
      <c r="F41" s="9">
        <v>0.25</v>
      </c>
      <c r="H41" s="9">
        <v>3.9E-2</v>
      </c>
      <c r="I41" s="9"/>
    </row>
    <row r="42" spans="2:14" x14ac:dyDescent="0.15">
      <c r="D42" s="9">
        <v>9.0999999999999998E-2</v>
      </c>
      <c r="E42" s="10">
        <v>0.41099999999999998</v>
      </c>
      <c r="F42" s="9">
        <v>9.5000000000000001E-2</v>
      </c>
      <c r="H42" s="9">
        <v>3.7999999999999999E-2</v>
      </c>
      <c r="I42" s="9"/>
    </row>
    <row r="43" spans="2:14" x14ac:dyDescent="0.15">
      <c r="D43" s="9">
        <v>0.10299999999999999</v>
      </c>
      <c r="E43" s="12">
        <v>0.94399999999999995</v>
      </c>
      <c r="F43" s="10">
        <v>0.51900000000000002</v>
      </c>
      <c r="H43" s="11">
        <v>0.18099999999999999</v>
      </c>
      <c r="I43" s="11"/>
    </row>
    <row r="44" spans="2:14" x14ac:dyDescent="0.15">
      <c r="D44" s="9">
        <v>5.8000000000000003E-2</v>
      </c>
      <c r="E44" s="10">
        <v>0.41099999999999998</v>
      </c>
      <c r="F44" s="9">
        <v>0.23699999999999999</v>
      </c>
      <c r="H44" s="10"/>
      <c r="I44" s="10"/>
    </row>
    <row r="45" spans="2:14" x14ac:dyDescent="0.15">
      <c r="D45" s="9">
        <v>7.4999999999999997E-2</v>
      </c>
      <c r="E45" s="11">
        <v>0.873</v>
      </c>
      <c r="F45" s="9">
        <v>0.30299999999999999</v>
      </c>
      <c r="H45" s="12">
        <v>0.183</v>
      </c>
      <c r="I45" s="12"/>
    </row>
    <row r="46" spans="2:14" x14ac:dyDescent="0.15">
      <c r="H46" s="11">
        <v>0.14199999999999999</v>
      </c>
      <c r="I46" s="11"/>
    </row>
    <row r="47" spans="2:14" x14ac:dyDescent="0.15">
      <c r="H47" s="10">
        <v>0.112</v>
      </c>
      <c r="I47" s="10"/>
    </row>
    <row r="48" spans="2:14" x14ac:dyDescent="0.15">
      <c r="D48" s="16" t="s">
        <v>27</v>
      </c>
      <c r="E48" s="16" t="s">
        <v>45</v>
      </c>
      <c r="F48" s="16" t="s">
        <v>46</v>
      </c>
      <c r="H48" t="s">
        <v>50</v>
      </c>
    </row>
    <row r="49" spans="4:8" x14ac:dyDescent="0.15">
      <c r="D49">
        <f>AVERAGE(D40:D45)</f>
        <v>8.0166666666666664E-2</v>
      </c>
      <c r="E49">
        <f>AVERAGE(E40:E45)</f>
        <v>0.56449999999999989</v>
      </c>
      <c r="F49">
        <f>AVERAGE(F40:F45)</f>
        <v>0.27366666666666667</v>
      </c>
      <c r="H49">
        <v>0.106</v>
      </c>
    </row>
    <row r="50" spans="4:8" x14ac:dyDescent="0.15">
      <c r="D50">
        <f>STDEV(D40:D45)</f>
        <v>1.6845375230806394E-2</v>
      </c>
      <c r="E50">
        <f>STDEV(E40:E45)</f>
        <v>0.27253605266092784</v>
      </c>
      <c r="F50">
        <f>STDEV(F40:F45)</f>
        <v>0.13867035251511661</v>
      </c>
      <c r="H50">
        <v>6.516645353758839E-2</v>
      </c>
    </row>
    <row r="51" spans="4:8" x14ac:dyDescent="0.15">
      <c r="D51">
        <f>D50/SQRT(6)</f>
        <v>6.8770956401990125E-3</v>
      </c>
      <c r="E51">
        <f>E50/SQRT(6)</f>
        <v>0.11126237758859314</v>
      </c>
      <c r="F51">
        <f>F50/SQRT(6)</f>
        <v>5.6611934352317608E-2</v>
      </c>
      <c r="H51">
        <v>2.4630604269214887E-2</v>
      </c>
    </row>
    <row r="55" spans="4:8" x14ac:dyDescent="0.15">
      <c r="F55">
        <f>TTEST(E40:E45,F40:F45,1,1)</f>
        <v>6.0979319704710351E-3</v>
      </c>
    </row>
    <row r="58" spans="4:8" x14ac:dyDescent="0.15">
      <c r="H58">
        <f>TTEST(D40:D45,H40:H47,1,3)</f>
        <v>0.1732029901804866</v>
      </c>
    </row>
    <row r="64" spans="4:8" x14ac:dyDescent="0.15">
      <c r="F64" s="16"/>
    </row>
    <row r="69" spans="17:20" x14ac:dyDescent="0.15">
      <c r="Q69" s="16" t="s">
        <v>52</v>
      </c>
      <c r="R69" s="16" t="s">
        <v>45</v>
      </c>
      <c r="S69" s="16" t="s">
        <v>50</v>
      </c>
      <c r="T69" s="16" t="s">
        <v>49</v>
      </c>
    </row>
    <row r="70" spans="17:20" x14ac:dyDescent="0.15">
      <c r="Q70">
        <f>D49*5*600</f>
        <v>240.5</v>
      </c>
      <c r="R70">
        <f>E49*5*600</f>
        <v>1693.4999999999995</v>
      </c>
      <c r="S70">
        <f>+H49*5*600</f>
        <v>318</v>
      </c>
      <c r="T70">
        <f>F49*5*600</f>
        <v>821</v>
      </c>
    </row>
    <row r="71" spans="17:20" x14ac:dyDescent="0.15">
      <c r="Q71">
        <f t="shared" ref="Q71:R71" si="0">D50*5*600</f>
        <v>50.536125692419184</v>
      </c>
      <c r="R71">
        <f t="shared" si="0"/>
        <v>817.6081579827835</v>
      </c>
      <c r="S71">
        <f t="shared" ref="S71:S72" si="1">+H50*5*600</f>
        <v>195.49936061276517</v>
      </c>
      <c r="T71">
        <f t="shared" ref="T71:T72" si="2">F50*5*600</f>
        <v>416.01105754534984</v>
      </c>
    </row>
    <row r="72" spans="17:20" x14ac:dyDescent="0.15">
      <c r="Q72">
        <f t="shared" ref="Q72:R72" si="3">D51*5*600</f>
        <v>20.631286920597038</v>
      </c>
      <c r="R72">
        <f t="shared" si="3"/>
        <v>333.7871327657794</v>
      </c>
      <c r="S72">
        <f t="shared" si="1"/>
        <v>73.891812807644655</v>
      </c>
      <c r="T72">
        <f t="shared" si="2"/>
        <v>169.83580305695281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2024-11-21T20:29:10Z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